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NOVEMBRO 2010" sheetId="1" r:id="rId1"/>
  </sheets>
  <definedNames>
    <definedName name="_xlnm.Print_Area" localSheetId="0">'NOVEMBRO 2010'!$A$1:$G$104</definedName>
  </definedNames>
  <calcPr fullCalcOnLoad="1"/>
</workbook>
</file>

<file path=xl/sharedStrings.xml><?xml version="1.0" encoding="utf-8"?>
<sst xmlns="http://schemas.openxmlformats.org/spreadsheetml/2006/main" count="83" uniqueCount="68">
  <si>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</si>
  <si>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</si>
  <si>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</si>
  <si>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</si>
  <si>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</si>
  <si>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</si>
  <si>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</si>
  <si>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</si>
  <si>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</si>
  <si>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</si>
  <si>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</si>
  <si>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</si>
  <si>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</si>
  <si>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</si>
  <si>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</si>
  <si>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</si>
  <si>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</si>
  <si>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</si>
  <si>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</si>
  <si>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</si>
  <si>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</si>
  <si>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</si>
  <si>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</si>
  <si>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</si>
  <si>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</si>
  <si>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</si>
  <si>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Francisco Hilder M. Silva</t>
  </si>
  <si>
    <t>Diretor</t>
  </si>
  <si>
    <t>1/3 do abono de férias</t>
  </si>
  <si>
    <t>Diferença de férias</t>
  </si>
  <si>
    <t>Contribuição Sindical</t>
  </si>
  <si>
    <t>Pagamento de férias de funcionário (ch 850401) - 20 dias</t>
  </si>
  <si>
    <t>DEMONSTRATIVO CONTÁBIL - NOVEMBRO / 2010</t>
  </si>
  <si>
    <t>Despesas Bancárias - mês 11 / 2010</t>
  </si>
  <si>
    <t>SALDO ANTERIOR + RECEITAS - DESPESAS ( EM 30 / 11 / 2010 )</t>
  </si>
  <si>
    <t>Pgto. Assessoria jurídica - outubro / 2010 (ch 850485)</t>
  </si>
  <si>
    <t>Repasse FUNDO DE MOBILIZAÇÃO (ch 850432)</t>
  </si>
  <si>
    <t>Pgto. INSS competência 13º/2010 (ch 850434)</t>
  </si>
  <si>
    <t>Pgto. Assessoria Contábil - outubro / 2010 (ch 850435)</t>
  </si>
  <si>
    <t>Contribuição Sindical - CONLUTAS (ch 850436)</t>
  </si>
  <si>
    <t>Aquisição materiais diversos de uso e consumo / limpeza e descartáveis (ch 850433/37)</t>
  </si>
  <si>
    <t>Pgto. aquisição de material de escritório (ch 850437)</t>
  </si>
  <si>
    <t>Pgt. A Tarde On Line - internet (ch 850437)</t>
  </si>
  <si>
    <t>Pgto. aquisição de material para manutenção geral (ch 850437)</t>
  </si>
  <si>
    <t>Pgto. Salários 10/2010 (ch 850438)</t>
  </si>
  <si>
    <t>Pgto. INSS competência 10/2010 (ch 850438)</t>
  </si>
  <si>
    <t>Pgto. Oi Telemar / Embratel (ch 850437 / 850400)</t>
  </si>
  <si>
    <t>Pgto. FGTS competência 11/2010 (ch 850400)</t>
  </si>
  <si>
    <t>Pgto. INSS competência 11/2010 (ch 850400)</t>
  </si>
  <si>
    <t>Pgto. PIS competência 11/2010 (ch 850400)</t>
  </si>
  <si>
    <t>Pgto. Salários 11/2010 (ch 850400)</t>
  </si>
  <si>
    <t>Pgto. Adiantamento de 13º salários 2010 (ch 850400)</t>
  </si>
  <si>
    <t>Pgto. despesas com táxi  / plantão diretoria (850433/434/400)</t>
  </si>
  <si>
    <t>Pgto. despesas com alimentação / plantão diretoria (ch 850433/434/437/400)</t>
  </si>
  <si>
    <t>Pgto. PIS competência 09/2010 (ch 850437)</t>
  </si>
  <si>
    <t xml:space="preserve">FUNCIONÁRIO </t>
  </si>
  <si>
    <t>FGTS depositado  - funcionária</t>
  </si>
  <si>
    <t>FGTS depositado funcionária</t>
  </si>
  <si>
    <t>Pgto. Auxilio Alimentação   (ch 850438 / 850400)</t>
  </si>
  <si>
    <t>Pgto. Auxilio Transporte   (850438 / 850400)</t>
  </si>
  <si>
    <t>Repasse ANDES - Contribuição sindical  (ch 850427)</t>
  </si>
  <si>
    <t>Depósito Assessoria de Comunicação  (ch 850426 / 850437)</t>
  </si>
  <si>
    <t>Pgto. aquisição de computador / ADUNEB (cfe. NF 2199 - ch 850400)</t>
  </si>
  <si>
    <t>Pgto. Serviço de instalação  de porta na administração da ADUNEB (ch 850437)</t>
  </si>
  <si>
    <t>Pgto. aquisição de quadro de avisos  para ADUNEB (850437)</t>
  </si>
  <si>
    <t>Pgto. aquisição materiais diversos  informática e segurança para a sede da Aduneb</t>
  </si>
  <si>
    <t>Pgto. serviço de instalação de câmeras de segurança (ch 850400)</t>
  </si>
  <si>
    <t>Pgto. aquisição de câmera fotográfica para ADUNEB (cfe. NF 1761 - ch 850400)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</si>
</sst>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53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53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53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53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53" applyFont="1" applyFill="1" applyBorder="1" applyAlignment="1">
      <alignment horizontal="right"/>
    </xf>
    <xf numFmtId="171" fontId="2" fillId="0" borderId="0" xfId="53" applyFont="1" applyFill="1" applyBorder="1" applyAlignment="1">
      <alignment/>
    </xf>
    <xf numFmtId="171" fontId="2" fillId="0" borderId="20" xfId="53" applyFont="1" applyFill="1" applyBorder="1" applyAlignment="1">
      <alignment/>
    </xf>
    <xf numFmtId="171" fontId="2" fillId="0" borderId="19" xfId="53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53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0" xfId="53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1" fontId="0" fillId="0" borderId="15" xfId="53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71" fontId="0" fillId="0" borderId="24" xfId="53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5"/>
    </xf>
    <xf numFmtId="0" fontId="0" fillId="0" borderId="25" xfId="0" applyFont="1" applyFill="1" applyBorder="1" applyAlignment="1">
      <alignment/>
    </xf>
    <xf numFmtId="171" fontId="0" fillId="0" borderId="26" xfId="53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53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53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11" fillId="0" borderId="0" xfId="0" applyNumberFormat="1" applyFont="1" applyFill="1" applyBorder="1" applyAlignment="1">
      <alignment/>
    </xf>
    <xf numFmtId="171" fontId="11" fillId="0" borderId="0" xfId="53" applyFont="1" applyFill="1" applyBorder="1" applyAlignment="1">
      <alignment/>
    </xf>
    <xf numFmtId="171" fontId="10" fillId="0" borderId="0" xfId="53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53" applyFont="1" applyFill="1" applyBorder="1" applyAlignment="1">
      <alignment/>
    </xf>
    <xf numFmtId="171" fontId="2" fillId="0" borderId="24" xfId="53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left"/>
    </xf>
    <xf numFmtId="171" fontId="0" fillId="0" borderId="15" xfId="53" applyFont="1" applyFill="1" applyBorder="1" applyAlignment="1">
      <alignment/>
    </xf>
    <xf numFmtId="171" fontId="0" fillId="0" borderId="12" xfId="53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4" xfId="53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26" xfId="53" applyFont="1" applyFill="1" applyBorder="1" applyAlignment="1">
      <alignment/>
    </xf>
    <xf numFmtId="171" fontId="0" fillId="0" borderId="28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53" applyFont="1" applyFill="1" applyBorder="1" applyAlignment="1">
      <alignment/>
    </xf>
    <xf numFmtId="171" fontId="0" fillId="0" borderId="15" xfId="53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2"/>
  <sheetViews>
    <sheetView tabSelected="1" zoomScalePageLayoutView="0" workbookViewId="0" topLeftCell="A56">
      <selection activeCell="B75" sqref="B75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118" customWidth="1"/>
    <col min="7" max="7" width="13.8515625" style="7" customWidth="1"/>
    <col min="8" max="8" width="5.8515625" style="7" customWidth="1"/>
    <col min="9" max="9" width="12.57421875" style="7" customWidth="1"/>
    <col min="10" max="10" width="7.140625" style="7" customWidth="1"/>
    <col min="11" max="11" width="9.8515625" style="7" customWidth="1"/>
    <col min="12" max="12" width="13.00390625" style="7" customWidth="1"/>
    <col min="13" max="16384" width="11.421875" style="7" customWidth="1"/>
  </cols>
  <sheetData>
    <row r="1" spans="1:8" s="27" customFormat="1" ht="19.5" thickBot="1">
      <c r="A1" s="138" t="s">
        <v>2</v>
      </c>
      <c r="B1" s="138"/>
      <c r="C1" s="138"/>
      <c r="D1" s="138"/>
      <c r="E1" s="138"/>
      <c r="F1" s="138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39" t="s">
        <v>32</v>
      </c>
      <c r="B3" s="139"/>
      <c r="C3" s="139"/>
      <c r="D3" s="139"/>
      <c r="E3" s="139"/>
      <c r="F3" s="139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101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26686.87</v>
      </c>
      <c r="H6" s="1"/>
    </row>
    <row r="7" spans="1:17" ht="12.75">
      <c r="A7" s="126"/>
      <c r="B7" s="15" t="s">
        <v>25</v>
      </c>
      <c r="C7" s="15"/>
      <c r="D7" s="15"/>
      <c r="E7" s="34"/>
      <c r="F7" s="35">
        <v>26686.87</v>
      </c>
      <c r="G7" s="36"/>
      <c r="H7" s="1"/>
      <c r="I7" s="11"/>
      <c r="J7" s="1"/>
      <c r="K7" s="1"/>
      <c r="L7" s="1"/>
      <c r="M7" s="1"/>
      <c r="N7" s="1"/>
      <c r="O7" s="1"/>
      <c r="P7" s="1"/>
      <c r="Q7" s="1"/>
    </row>
    <row r="8" spans="1:17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37" t="s">
        <v>3</v>
      </c>
      <c r="B9" s="37"/>
      <c r="C9" s="40"/>
      <c r="D9" s="40"/>
      <c r="E9" s="41"/>
      <c r="F9" s="111">
        <f>SUM(F10:F10)</f>
        <v>38620.32</v>
      </c>
      <c r="G9" s="40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43"/>
      <c r="B10" s="44" t="s">
        <v>4</v>
      </c>
      <c r="C10" s="4"/>
      <c r="D10" s="4"/>
      <c r="E10" s="110"/>
      <c r="F10" s="112">
        <f>35748.07+2872.25</f>
        <v>38620.32</v>
      </c>
      <c r="G10" s="40"/>
      <c r="H10" s="12"/>
      <c r="I10" s="1"/>
      <c r="J10" s="1"/>
      <c r="K10" s="1"/>
      <c r="L10" s="1"/>
      <c r="M10" s="1"/>
      <c r="N10" s="1"/>
      <c r="O10" s="1"/>
      <c r="P10" s="1"/>
      <c r="Q10" s="1"/>
    </row>
    <row r="11" spans="1:17" ht="6" customHeight="1">
      <c r="A11" s="8"/>
      <c r="B11" s="9"/>
      <c r="C11" s="9"/>
      <c r="D11" s="9"/>
      <c r="E11" s="125"/>
      <c r="F11" s="114"/>
      <c r="G11" s="45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46"/>
      <c r="B12" s="46"/>
      <c r="C12" s="46"/>
      <c r="D12" s="46"/>
      <c r="E12" s="47"/>
      <c r="F12" s="48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49" t="s">
        <v>5</v>
      </c>
      <c r="B13" s="50"/>
      <c r="C13" s="50"/>
      <c r="D13" s="50"/>
      <c r="E13" s="51"/>
      <c r="F13" s="52">
        <f>+F6+F9</f>
        <v>65307.19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53"/>
      <c r="B14" s="53"/>
      <c r="C14" s="54"/>
      <c r="D14" s="54"/>
      <c r="E14" s="55"/>
      <c r="F14" s="48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1.25" customHeight="1">
      <c r="A15" s="54"/>
      <c r="B15" s="54"/>
      <c r="C15" s="54"/>
      <c r="D15" s="54"/>
      <c r="E15" s="56"/>
      <c r="F15" s="55"/>
      <c r="G15" s="57" t="s">
        <v>6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 customHeight="1">
      <c r="A16" s="21" t="s">
        <v>7</v>
      </c>
      <c r="B16" s="58"/>
      <c r="C16" s="58"/>
      <c r="D16" s="58"/>
      <c r="E16" s="58"/>
      <c r="F16" s="42">
        <f>F17+F63+F66+F84+F94+F88</f>
        <v>49446.91999999999</v>
      </c>
      <c r="G16" s="59">
        <f>F$16/F$9</f>
        <v>1.280334290342493</v>
      </c>
      <c r="H16" s="11"/>
      <c r="I16" s="11"/>
      <c r="J16" s="1"/>
      <c r="K16" s="1"/>
      <c r="L16" s="1"/>
      <c r="M16" s="1"/>
      <c r="N16" s="1"/>
      <c r="O16" s="1"/>
      <c r="P16" s="1"/>
      <c r="Q16" s="1"/>
    </row>
    <row r="17" spans="1:17" ht="15.75" customHeight="1">
      <c r="A17" s="14" t="s">
        <v>8</v>
      </c>
      <c r="B17" s="60"/>
      <c r="C17" s="60"/>
      <c r="D17" s="60"/>
      <c r="E17" s="61"/>
      <c r="F17" s="62">
        <f>SUM(F18:F61)</f>
        <v>16461.3</v>
      </c>
      <c r="G17" s="63">
        <f>F$17/F$9</f>
        <v>0.4262341689556171</v>
      </c>
      <c r="H17" s="1"/>
      <c r="I17" s="11"/>
      <c r="J17" s="1"/>
      <c r="K17" s="1"/>
      <c r="L17" s="1"/>
      <c r="M17" s="1"/>
      <c r="N17" s="1"/>
      <c r="O17" s="1"/>
      <c r="P17" s="1"/>
      <c r="Q17" s="1"/>
    </row>
    <row r="18" spans="1:17" ht="6.75" customHeight="1">
      <c r="A18" s="64"/>
      <c r="B18" s="44"/>
      <c r="C18" s="4"/>
      <c r="D18" s="4"/>
      <c r="E18" s="109"/>
      <c r="F18" s="120"/>
      <c r="G18" s="90"/>
      <c r="H18" s="13"/>
      <c r="I18" s="65"/>
      <c r="J18" s="1"/>
      <c r="K18" s="1"/>
      <c r="L18" s="1"/>
      <c r="M18" s="1"/>
      <c r="N18" s="1"/>
      <c r="O18" s="1"/>
      <c r="P18" s="1"/>
      <c r="Q18" s="1"/>
    </row>
    <row r="19" spans="1:17" ht="12.75">
      <c r="A19" s="3"/>
      <c r="B19" s="37" t="s">
        <v>44</v>
      </c>
      <c r="C19" s="1"/>
      <c r="D19" s="1"/>
      <c r="E19" s="11"/>
      <c r="F19" s="134">
        <f>1392.27+1166.34+1281.52</f>
        <v>3840.1299999999997</v>
      </c>
      <c r="G19" s="121"/>
      <c r="H19" s="13"/>
      <c r="I19" s="65"/>
      <c r="J19" s="1"/>
      <c r="K19" s="1"/>
      <c r="L19" s="1"/>
      <c r="M19" s="1"/>
      <c r="N19" s="1"/>
      <c r="O19" s="1"/>
      <c r="P19" s="1"/>
      <c r="Q19" s="1"/>
    </row>
    <row r="20" spans="1:17" ht="12.75">
      <c r="A20" s="3"/>
      <c r="B20" s="37" t="s">
        <v>50</v>
      </c>
      <c r="C20" s="1"/>
      <c r="D20" s="1"/>
      <c r="E20" s="11"/>
      <c r="F20" s="134">
        <f>1215.08+1447.65+1321.08</f>
        <v>3983.81</v>
      </c>
      <c r="G20" s="121"/>
      <c r="H20" s="13"/>
      <c r="I20" s="65"/>
      <c r="J20" s="1"/>
      <c r="K20" s="1"/>
      <c r="L20" s="1"/>
      <c r="M20" s="1"/>
      <c r="N20" s="1"/>
      <c r="O20" s="1"/>
      <c r="P20" s="1"/>
      <c r="Q20" s="1"/>
    </row>
    <row r="21" spans="1:17" ht="12.75">
      <c r="A21" s="3"/>
      <c r="B21" s="37" t="s">
        <v>51</v>
      </c>
      <c r="C21" s="1"/>
      <c r="D21" s="1"/>
      <c r="E21" s="11"/>
      <c r="F21" s="134">
        <f>510+637+637.5</f>
        <v>1784.5</v>
      </c>
      <c r="G21" s="121"/>
      <c r="H21" s="13"/>
      <c r="I21" s="65"/>
      <c r="J21" s="1"/>
      <c r="K21" s="1"/>
      <c r="L21" s="1"/>
      <c r="M21" s="1"/>
      <c r="N21" s="1"/>
      <c r="O21" s="1"/>
      <c r="P21" s="1"/>
      <c r="Q21" s="1"/>
    </row>
    <row r="22" spans="1:17" ht="12.75">
      <c r="A22" s="3"/>
      <c r="B22" s="37" t="s">
        <v>31</v>
      </c>
      <c r="C22" s="1"/>
      <c r="D22" s="1"/>
      <c r="E22" s="11"/>
      <c r="F22" s="134"/>
      <c r="G22" s="121"/>
      <c r="H22" s="13"/>
      <c r="I22" s="65"/>
      <c r="J22" s="1"/>
      <c r="K22" s="1"/>
      <c r="L22" s="1"/>
      <c r="M22" s="1"/>
      <c r="N22" s="1"/>
      <c r="O22" s="1"/>
      <c r="P22" s="1"/>
      <c r="Q22" s="1"/>
    </row>
    <row r="23" spans="1:17" ht="13.5" thickBot="1">
      <c r="A23" s="3"/>
      <c r="B23" s="37"/>
      <c r="C23" s="1"/>
      <c r="D23" s="1"/>
      <c r="E23" s="11"/>
      <c r="F23" s="115"/>
      <c r="G23" s="121"/>
      <c r="H23" s="13"/>
      <c r="I23" s="65"/>
      <c r="J23" s="1"/>
      <c r="K23" s="1"/>
      <c r="L23" s="1"/>
      <c r="M23" s="1"/>
      <c r="N23" s="1"/>
      <c r="O23" s="1"/>
      <c r="P23" s="1"/>
      <c r="Q23" s="1"/>
    </row>
    <row r="24" spans="1:17" ht="12.75">
      <c r="A24" s="3"/>
      <c r="B24" s="119" t="s">
        <v>55</v>
      </c>
      <c r="C24" s="95" t="s">
        <v>17</v>
      </c>
      <c r="D24" s="96">
        <v>1275</v>
      </c>
      <c r="E24" s="123"/>
      <c r="F24" s="115"/>
      <c r="G24" s="121"/>
      <c r="H24" s="13"/>
      <c r="I24" s="65"/>
      <c r="J24" s="1"/>
      <c r="K24" s="1"/>
      <c r="L24" s="1"/>
      <c r="M24" s="1"/>
      <c r="N24" s="1"/>
      <c r="O24" s="1"/>
      <c r="P24" s="1"/>
      <c r="Q24" s="1"/>
    </row>
    <row r="25" spans="1:17" ht="12.75">
      <c r="A25" s="3"/>
      <c r="B25" s="129"/>
      <c r="C25" s="97" t="s">
        <v>16</v>
      </c>
      <c r="D25" s="98">
        <v>217.33</v>
      </c>
      <c r="E25" s="11"/>
      <c r="F25" s="115"/>
      <c r="G25" s="121"/>
      <c r="H25" s="13"/>
      <c r="I25" s="65"/>
      <c r="J25" s="1"/>
      <c r="K25" s="1"/>
      <c r="L25" s="1"/>
      <c r="M25" s="1"/>
      <c r="N25" s="1"/>
      <c r="O25" s="1"/>
      <c r="P25" s="1"/>
      <c r="Q25" s="1"/>
    </row>
    <row r="26" spans="1:17" ht="12.75">
      <c r="A26" s="3"/>
      <c r="B26" s="129"/>
      <c r="C26" s="97" t="s">
        <v>18</v>
      </c>
      <c r="D26" s="98">
        <v>-134.31</v>
      </c>
      <c r="E26" s="11"/>
      <c r="F26" s="115"/>
      <c r="G26" s="121"/>
      <c r="H26" s="13"/>
      <c r="I26" s="65"/>
      <c r="J26" s="1"/>
      <c r="K26" s="1"/>
      <c r="L26" s="1"/>
      <c r="M26" s="1"/>
      <c r="N26" s="1"/>
      <c r="O26" s="1"/>
      <c r="P26" s="1"/>
      <c r="Q26" s="1"/>
    </row>
    <row r="27" spans="1:17" ht="12.75">
      <c r="A27" s="3"/>
      <c r="B27" s="129"/>
      <c r="C27" s="97" t="s">
        <v>19</v>
      </c>
      <c r="D27" s="98">
        <v>-76.5</v>
      </c>
      <c r="E27" s="11"/>
      <c r="F27" s="115"/>
      <c r="G27" s="121"/>
      <c r="H27" s="13"/>
      <c r="I27" s="65"/>
      <c r="J27" s="1"/>
      <c r="K27" s="1"/>
      <c r="L27" s="1"/>
      <c r="M27" s="1"/>
      <c r="N27" s="1"/>
      <c r="O27" s="1"/>
      <c r="P27" s="1"/>
      <c r="Q27" s="1"/>
    </row>
    <row r="28" spans="1:17" ht="12.75">
      <c r="A28" s="3"/>
      <c r="B28" s="129"/>
      <c r="C28" s="97" t="s">
        <v>30</v>
      </c>
      <c r="D28" s="98"/>
      <c r="E28" s="11"/>
      <c r="F28" s="115"/>
      <c r="G28" s="121"/>
      <c r="H28" s="13"/>
      <c r="I28" s="65"/>
      <c r="J28" s="1"/>
      <c r="K28" s="1"/>
      <c r="L28" s="1"/>
      <c r="M28" s="1"/>
      <c r="N28" s="1"/>
      <c r="O28" s="1"/>
      <c r="P28" s="1"/>
      <c r="Q28" s="1"/>
    </row>
    <row r="29" spans="1:17" ht="13.5" thickBot="1">
      <c r="A29" s="3"/>
      <c r="B29" s="129"/>
      <c r="C29" s="99" t="s">
        <v>20</v>
      </c>
      <c r="D29" s="100">
        <f>SUM(D24:D28)</f>
        <v>1281.52</v>
      </c>
      <c r="E29" s="11"/>
      <c r="F29" s="115"/>
      <c r="G29" s="121"/>
      <c r="H29" s="13"/>
      <c r="I29" s="65"/>
      <c r="J29" s="1"/>
      <c r="K29" s="1"/>
      <c r="L29" s="1"/>
      <c r="M29" s="1"/>
      <c r="N29" s="1"/>
      <c r="O29" s="1"/>
      <c r="P29" s="1"/>
      <c r="Q29" s="1"/>
    </row>
    <row r="30" spans="1:17" ht="6" customHeight="1" thickBot="1">
      <c r="A30" s="3"/>
      <c r="B30" s="129"/>
      <c r="C30" s="1"/>
      <c r="D30" s="1"/>
      <c r="E30" s="11"/>
      <c r="F30" s="115"/>
      <c r="G30" s="121"/>
      <c r="H30" s="13"/>
      <c r="I30" s="65"/>
      <c r="J30" s="1"/>
      <c r="K30" s="1"/>
      <c r="L30" s="1"/>
      <c r="M30" s="1"/>
      <c r="N30" s="1"/>
      <c r="O30" s="1"/>
      <c r="P30" s="1"/>
      <c r="Q30" s="1"/>
    </row>
    <row r="31" spans="1:17" ht="12.75">
      <c r="A31" s="3"/>
      <c r="B31" s="119" t="s">
        <v>55</v>
      </c>
      <c r="C31" s="95" t="s">
        <v>17</v>
      </c>
      <c r="D31" s="96">
        <v>1275</v>
      </c>
      <c r="E31" s="123"/>
      <c r="F31" s="115"/>
      <c r="G31" s="121"/>
      <c r="H31" s="13"/>
      <c r="I31" s="65"/>
      <c r="J31" s="1"/>
      <c r="K31" s="1"/>
      <c r="L31" s="1"/>
      <c r="M31" s="1"/>
      <c r="N31" s="1"/>
      <c r="O31" s="1"/>
      <c r="P31" s="1"/>
      <c r="Q31" s="1"/>
    </row>
    <row r="32" spans="1:17" ht="12.75">
      <c r="A32" s="3"/>
      <c r="B32" s="129"/>
      <c r="C32" s="97" t="s">
        <v>16</v>
      </c>
      <c r="D32" s="98">
        <v>339.03</v>
      </c>
      <c r="E32" s="11"/>
      <c r="F32" s="115"/>
      <c r="G32" s="121"/>
      <c r="H32" s="13"/>
      <c r="I32" s="104"/>
      <c r="J32" s="1"/>
      <c r="K32" s="1"/>
      <c r="L32" s="1"/>
      <c r="M32" s="1"/>
      <c r="N32" s="1"/>
      <c r="O32" s="1"/>
      <c r="P32" s="1"/>
      <c r="Q32" s="1"/>
    </row>
    <row r="33" spans="1:17" ht="12.75">
      <c r="A33" s="3"/>
      <c r="B33" s="129"/>
      <c r="C33" s="97" t="s">
        <v>28</v>
      </c>
      <c r="D33" s="98"/>
      <c r="E33" s="11"/>
      <c r="F33" s="115"/>
      <c r="G33" s="121"/>
      <c r="H33" s="13"/>
      <c r="I33" s="104"/>
      <c r="J33" s="1"/>
      <c r="K33" s="1"/>
      <c r="L33" s="11"/>
      <c r="M33" s="1"/>
      <c r="N33" s="1"/>
      <c r="O33" s="1"/>
      <c r="P33" s="1"/>
      <c r="Q33" s="1"/>
    </row>
    <row r="34" spans="1:17" ht="12.75">
      <c r="A34" s="3"/>
      <c r="B34" s="129"/>
      <c r="C34" s="97" t="s">
        <v>29</v>
      </c>
      <c r="D34" s="98"/>
      <c r="E34" s="11"/>
      <c r="F34" s="115"/>
      <c r="G34" s="121"/>
      <c r="H34" s="13"/>
      <c r="I34" s="104"/>
      <c r="J34" s="1"/>
      <c r="K34" s="1"/>
      <c r="L34" s="11"/>
      <c r="M34" s="1"/>
      <c r="N34" s="1"/>
      <c r="O34" s="1"/>
      <c r="P34" s="1"/>
      <c r="Q34" s="1"/>
    </row>
    <row r="35" spans="1:17" ht="12.75">
      <c r="A35" s="3"/>
      <c r="B35" s="129"/>
      <c r="C35" s="97" t="s">
        <v>30</v>
      </c>
      <c r="D35" s="98"/>
      <c r="E35" s="11"/>
      <c r="F35" s="115"/>
      <c r="G35" s="121"/>
      <c r="H35" s="13"/>
      <c r="I35" s="104"/>
      <c r="J35" s="1"/>
      <c r="K35" s="1"/>
      <c r="L35" s="1"/>
      <c r="M35" s="1"/>
      <c r="N35" s="1"/>
      <c r="O35" s="1"/>
      <c r="P35" s="1"/>
      <c r="Q35" s="1"/>
    </row>
    <row r="36" spans="1:17" ht="12.75">
      <c r="A36" s="3"/>
      <c r="B36" s="129"/>
      <c r="C36" s="97" t="s">
        <v>18</v>
      </c>
      <c r="D36" s="98">
        <v>-145.26</v>
      </c>
      <c r="E36" s="11"/>
      <c r="F36" s="115"/>
      <c r="G36" s="121"/>
      <c r="H36" s="13"/>
      <c r="I36" s="104"/>
      <c r="J36" s="1"/>
      <c r="K36" s="1"/>
      <c r="L36" s="1"/>
      <c r="M36" s="1"/>
      <c r="N36" s="1"/>
      <c r="O36" s="1"/>
      <c r="P36" s="1"/>
      <c r="Q36" s="1"/>
    </row>
    <row r="37" spans="1:17" ht="12.75">
      <c r="A37" s="3"/>
      <c r="B37" s="129"/>
      <c r="C37" s="97" t="s">
        <v>19</v>
      </c>
      <c r="D37" s="98">
        <v>-76.5</v>
      </c>
      <c r="E37" s="11"/>
      <c r="F37" s="115"/>
      <c r="G37" s="121"/>
      <c r="H37" s="13"/>
      <c r="I37" s="104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3"/>
      <c r="B38" s="129"/>
      <c r="C38" s="99" t="s">
        <v>20</v>
      </c>
      <c r="D38" s="100">
        <f>SUM(D31:D37)</f>
        <v>1392.27</v>
      </c>
      <c r="E38" s="11"/>
      <c r="F38" s="115"/>
      <c r="G38" s="121"/>
      <c r="H38" s="13"/>
      <c r="I38" s="104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3"/>
      <c r="B39" s="129"/>
      <c r="C39" s="37"/>
      <c r="D39" s="40"/>
      <c r="E39" s="11"/>
      <c r="F39" s="115"/>
      <c r="G39" s="121"/>
      <c r="H39" s="13"/>
      <c r="I39" s="104"/>
      <c r="J39" s="1"/>
      <c r="K39" s="1"/>
      <c r="L39" s="1"/>
      <c r="M39" s="1"/>
      <c r="N39" s="1"/>
      <c r="O39" s="1"/>
      <c r="P39" s="1"/>
      <c r="Q39" s="1"/>
    </row>
    <row r="40" spans="1:17" ht="12.75">
      <c r="A40" s="3"/>
      <c r="B40" s="119" t="s">
        <v>55</v>
      </c>
      <c r="C40" s="95" t="s">
        <v>17</v>
      </c>
      <c r="D40" s="127">
        <v>1020</v>
      </c>
      <c r="E40" s="11"/>
      <c r="F40" s="115"/>
      <c r="G40" s="121"/>
      <c r="H40" s="13"/>
      <c r="I40" s="104"/>
      <c r="J40" s="1"/>
      <c r="K40" s="1"/>
      <c r="L40" s="1"/>
      <c r="M40" s="1"/>
      <c r="N40" s="1"/>
      <c r="O40" s="1"/>
      <c r="P40" s="1"/>
      <c r="Q40" s="1"/>
    </row>
    <row r="41" spans="1:17" ht="12.75">
      <c r="A41" s="3"/>
      <c r="B41" s="1"/>
      <c r="C41" s="97" t="s">
        <v>16</v>
      </c>
      <c r="D41" s="128">
        <v>328.95</v>
      </c>
      <c r="E41" s="11"/>
      <c r="F41" s="115"/>
      <c r="G41" s="121"/>
      <c r="H41" s="13"/>
      <c r="I41" s="104"/>
      <c r="J41" s="1"/>
      <c r="K41" s="1"/>
      <c r="L41" s="1"/>
      <c r="M41" s="1"/>
      <c r="N41" s="1"/>
      <c r="O41" s="1"/>
      <c r="P41" s="1"/>
      <c r="Q41" s="1"/>
    </row>
    <row r="42" spans="1:17" ht="12.75">
      <c r="A42" s="3"/>
      <c r="B42" s="1"/>
      <c r="C42" s="97" t="s">
        <v>18</v>
      </c>
      <c r="D42" s="128">
        <v>-121.41</v>
      </c>
      <c r="E42" s="11"/>
      <c r="F42" s="115"/>
      <c r="G42" s="121"/>
      <c r="H42" s="13"/>
      <c r="I42" s="104"/>
      <c r="J42" s="1"/>
      <c r="K42" s="1"/>
      <c r="L42" s="1"/>
      <c r="M42" s="1"/>
      <c r="N42" s="1"/>
      <c r="O42" s="1"/>
      <c r="P42" s="1"/>
      <c r="Q42" s="1"/>
    </row>
    <row r="43" spans="1:17" ht="12.75">
      <c r="A43" s="3"/>
      <c r="B43" s="1"/>
      <c r="C43" s="97" t="s">
        <v>30</v>
      </c>
      <c r="D43" s="128"/>
      <c r="E43" s="11"/>
      <c r="F43" s="115"/>
      <c r="G43" s="121"/>
      <c r="H43" s="13"/>
      <c r="I43" s="104"/>
      <c r="J43" s="1"/>
      <c r="K43" s="1"/>
      <c r="L43" s="1"/>
      <c r="M43" s="1"/>
      <c r="N43" s="1"/>
      <c r="O43" s="1"/>
      <c r="P43" s="1"/>
      <c r="Q43" s="1"/>
    </row>
    <row r="44" spans="1:17" ht="12.75">
      <c r="A44" s="3"/>
      <c r="B44" s="1"/>
      <c r="C44" s="97" t="s">
        <v>19</v>
      </c>
      <c r="D44" s="128">
        <v>-61.2</v>
      </c>
      <c r="E44" s="11"/>
      <c r="F44" s="115"/>
      <c r="G44" s="121"/>
      <c r="H44" s="13"/>
      <c r="I44" s="104"/>
      <c r="J44" s="1"/>
      <c r="K44" s="1"/>
      <c r="L44" s="1"/>
      <c r="M44" s="1"/>
      <c r="N44" s="1"/>
      <c r="O44" s="1"/>
      <c r="P44" s="1"/>
      <c r="Q44" s="1"/>
    </row>
    <row r="45" spans="1:17" ht="13.5" thickBot="1">
      <c r="A45" s="3"/>
      <c r="B45" s="1"/>
      <c r="C45" s="99" t="s">
        <v>20</v>
      </c>
      <c r="D45" s="100">
        <f>SUM(D40:D44)</f>
        <v>1166.34</v>
      </c>
      <c r="E45" s="11"/>
      <c r="F45" s="115"/>
      <c r="G45" s="121"/>
      <c r="H45" s="13"/>
      <c r="I45" s="104"/>
      <c r="J45" s="1"/>
      <c r="K45" s="1"/>
      <c r="L45" s="1"/>
      <c r="M45" s="1"/>
      <c r="N45" s="1"/>
      <c r="O45" s="1"/>
      <c r="P45" s="1"/>
      <c r="Q45" s="1"/>
    </row>
    <row r="46" spans="1:17" ht="6" customHeight="1">
      <c r="A46" s="3"/>
      <c r="B46" s="1"/>
      <c r="C46" s="37"/>
      <c r="D46" s="40"/>
      <c r="E46" s="11"/>
      <c r="F46" s="115"/>
      <c r="G46" s="121"/>
      <c r="H46" s="13"/>
      <c r="I46" s="104"/>
      <c r="J46" s="1"/>
      <c r="K46" s="1"/>
      <c r="L46" s="1"/>
      <c r="M46" s="1"/>
      <c r="N46" s="1"/>
      <c r="O46" s="1"/>
      <c r="P46" s="1"/>
      <c r="Q46" s="1"/>
    </row>
    <row r="47" spans="1:17" ht="12.75">
      <c r="A47" s="3"/>
      <c r="B47" s="2"/>
      <c r="C47" s="37"/>
      <c r="D47" s="40"/>
      <c r="E47" s="11"/>
      <c r="F47" s="115"/>
      <c r="G47" s="121"/>
      <c r="H47" s="13"/>
      <c r="I47" s="104"/>
      <c r="J47" s="1"/>
      <c r="K47" s="1"/>
      <c r="L47" s="1"/>
      <c r="M47" s="1"/>
      <c r="N47" s="1"/>
      <c r="O47" s="1"/>
      <c r="P47" s="1"/>
      <c r="Q47" s="1"/>
    </row>
    <row r="48" spans="1:17" ht="12.75">
      <c r="A48" s="3"/>
      <c r="B48" s="131" t="s">
        <v>45</v>
      </c>
      <c r="C48" s="1"/>
      <c r="D48" s="1"/>
      <c r="E48" s="132"/>
      <c r="F48" s="23">
        <v>1538.08</v>
      </c>
      <c r="G48" s="121"/>
      <c r="H48" s="13"/>
      <c r="I48" s="104"/>
      <c r="J48" s="1"/>
      <c r="K48" s="1"/>
      <c r="L48" s="1"/>
      <c r="M48" s="1"/>
      <c r="N48" s="1"/>
      <c r="O48" s="1"/>
      <c r="P48" s="1"/>
      <c r="Q48" s="1"/>
    </row>
    <row r="49" spans="1:17" ht="12.75">
      <c r="A49" s="3"/>
      <c r="B49" s="131" t="s">
        <v>48</v>
      </c>
      <c r="C49" s="1"/>
      <c r="D49" s="1"/>
      <c r="E49" s="1"/>
      <c r="F49" s="23">
        <v>1584.18</v>
      </c>
      <c r="G49" s="121"/>
      <c r="H49" s="13"/>
      <c r="I49" s="104"/>
      <c r="J49" s="1"/>
      <c r="K49" s="1"/>
      <c r="L49" s="1"/>
      <c r="M49" s="1"/>
      <c r="N49" s="1"/>
      <c r="O49" s="1"/>
      <c r="P49" s="1"/>
      <c r="Q49" s="1"/>
    </row>
    <row r="50" spans="1:17" ht="12.75">
      <c r="A50" s="3"/>
      <c r="B50" s="131" t="s">
        <v>37</v>
      </c>
      <c r="C50" s="1"/>
      <c r="D50" s="1"/>
      <c r="E50" s="1"/>
      <c r="F50" s="23">
        <v>1032.24</v>
      </c>
      <c r="G50" s="121"/>
      <c r="H50" s="13"/>
      <c r="I50" s="104"/>
      <c r="J50" s="1"/>
      <c r="K50" s="1"/>
      <c r="L50" s="1"/>
      <c r="M50" s="1"/>
      <c r="N50" s="1"/>
      <c r="O50" s="1"/>
      <c r="P50" s="1"/>
      <c r="Q50" s="1"/>
    </row>
    <row r="51" spans="1:17" ht="12.75">
      <c r="A51" s="3"/>
      <c r="B51" s="94" t="s">
        <v>24</v>
      </c>
      <c r="C51" s="1"/>
      <c r="D51" s="40">
        <f>(1433.62+200.08+101.57-10)*2</f>
        <v>3450.5399999999995</v>
      </c>
      <c r="E51" s="11"/>
      <c r="F51" s="23"/>
      <c r="G51" s="121"/>
      <c r="H51" s="13"/>
      <c r="I51" s="105"/>
      <c r="J51" s="11"/>
      <c r="K51" s="1"/>
      <c r="L51" s="1"/>
      <c r="M51" s="1"/>
      <c r="N51" s="1"/>
      <c r="O51" s="1"/>
      <c r="P51" s="1"/>
      <c r="Q51" s="1"/>
    </row>
    <row r="52" spans="1:17" ht="12.75">
      <c r="A52" s="3"/>
      <c r="B52" s="94" t="s">
        <v>23</v>
      </c>
      <c r="C52" s="1"/>
      <c r="D52" s="40">
        <f>(226.35+116.05+8)*2+3.16</f>
        <v>703.9599999999999</v>
      </c>
      <c r="E52" s="124"/>
      <c r="F52" s="23"/>
      <c r="G52" s="121"/>
      <c r="H52" s="13"/>
      <c r="I52" s="105"/>
      <c r="J52" s="11"/>
      <c r="K52" s="1"/>
      <c r="L52" s="1"/>
      <c r="M52" s="1"/>
      <c r="N52" s="1"/>
      <c r="O52" s="1"/>
      <c r="P52" s="1"/>
      <c r="Q52" s="1"/>
    </row>
    <row r="53" spans="1:17" ht="6" customHeight="1">
      <c r="A53" s="3"/>
      <c r="B53" s="1"/>
      <c r="C53" s="1"/>
      <c r="D53" s="1"/>
      <c r="E53" s="11"/>
      <c r="F53" s="23"/>
      <c r="G53" s="121"/>
      <c r="H53" s="13"/>
      <c r="I53" s="105"/>
      <c r="J53" s="11"/>
      <c r="K53" s="1"/>
      <c r="L53" s="1"/>
      <c r="M53" s="1"/>
      <c r="N53" s="1"/>
      <c r="O53" s="1"/>
      <c r="P53" s="1"/>
      <c r="Q53" s="1"/>
    </row>
    <row r="54" spans="1:17" ht="12.75">
      <c r="A54" s="3"/>
      <c r="B54" s="131" t="s">
        <v>47</v>
      </c>
      <c r="C54" s="1"/>
      <c r="D54" s="1"/>
      <c r="E54" s="1"/>
      <c r="F54" s="23">
        <v>511.85</v>
      </c>
      <c r="G54" s="121"/>
      <c r="H54" s="13"/>
      <c r="I54" s="105"/>
      <c r="J54" s="11"/>
      <c r="K54" s="1"/>
      <c r="L54" s="1"/>
      <c r="M54" s="1"/>
      <c r="N54" s="1"/>
      <c r="O54" s="1"/>
      <c r="P54" s="1"/>
      <c r="Q54" s="1"/>
    </row>
    <row r="55" spans="1:17" ht="12.75">
      <c r="A55" s="3"/>
      <c r="B55" s="94" t="s">
        <v>56</v>
      </c>
      <c r="C55" s="1"/>
      <c r="D55" s="40">
        <f>122.86+51</f>
        <v>173.86</v>
      </c>
      <c r="E55" s="11"/>
      <c r="F55" s="23"/>
      <c r="G55" s="121"/>
      <c r="H55" s="13"/>
      <c r="I55" s="105"/>
      <c r="J55" s="11"/>
      <c r="K55" s="1"/>
      <c r="L55" s="1"/>
      <c r="M55" s="1"/>
      <c r="N55" s="1"/>
      <c r="O55" s="1"/>
      <c r="P55" s="1"/>
      <c r="Q55" s="1"/>
    </row>
    <row r="56" spans="1:17" ht="12.75">
      <c r="A56" s="3"/>
      <c r="B56" s="94" t="s">
        <v>57</v>
      </c>
      <c r="C56" s="1"/>
      <c r="D56" s="40">
        <f>133.99+51</f>
        <v>184.99</v>
      </c>
      <c r="E56" s="11"/>
      <c r="F56" s="23"/>
      <c r="G56" s="121"/>
      <c r="H56" s="13"/>
      <c r="I56" s="105"/>
      <c r="J56" s="11"/>
      <c r="K56" s="1"/>
      <c r="L56" s="1"/>
      <c r="M56" s="1"/>
      <c r="N56" s="1"/>
      <c r="O56" s="1"/>
      <c r="P56" s="1"/>
      <c r="Q56" s="1"/>
    </row>
    <row r="57" spans="1:17" ht="12.75">
      <c r="A57" s="3"/>
      <c r="B57" s="94" t="s">
        <v>57</v>
      </c>
      <c r="C57" s="1"/>
      <c r="D57" s="40">
        <f>112.2+40.8</f>
        <v>153</v>
      </c>
      <c r="E57" s="11"/>
      <c r="F57" s="23"/>
      <c r="G57" s="121"/>
      <c r="H57" s="13"/>
      <c r="I57" s="105"/>
      <c r="J57" s="11"/>
      <c r="K57" s="1"/>
      <c r="L57" s="1"/>
      <c r="M57" s="1"/>
      <c r="N57" s="1"/>
      <c r="O57" s="1"/>
      <c r="P57" s="1"/>
      <c r="Q57" s="1"/>
    </row>
    <row r="58" spans="1:10" s="1" customFormat="1" ht="12.75">
      <c r="A58" s="3"/>
      <c r="B58" s="131" t="s">
        <v>54</v>
      </c>
      <c r="F58" s="23">
        <v>52.73</v>
      </c>
      <c r="G58" s="121"/>
      <c r="H58" s="13"/>
      <c r="I58" s="105"/>
      <c r="J58" s="11"/>
    </row>
    <row r="59" spans="1:10" s="1" customFormat="1" ht="12.75">
      <c r="A59" s="3"/>
      <c r="B59" s="131" t="s">
        <v>49</v>
      </c>
      <c r="F59" s="23">
        <v>53.78</v>
      </c>
      <c r="G59" s="121"/>
      <c r="H59" s="13"/>
      <c r="I59" s="105"/>
      <c r="J59" s="11"/>
    </row>
    <row r="60" spans="1:10" s="1" customFormat="1" ht="12.75">
      <c r="A60" s="3"/>
      <c r="B60" s="102" t="s">
        <v>58</v>
      </c>
      <c r="F60" s="23">
        <f>160+160+160+160</f>
        <v>640</v>
      </c>
      <c r="G60" s="121"/>
      <c r="H60" s="13"/>
      <c r="I60" s="105"/>
      <c r="J60" s="11"/>
    </row>
    <row r="61" spans="1:10" s="1" customFormat="1" ht="12.75">
      <c r="A61" s="8"/>
      <c r="B61" s="122" t="s">
        <v>59</v>
      </c>
      <c r="C61" s="9"/>
      <c r="D61" s="9"/>
      <c r="E61" s="9"/>
      <c r="F61" s="135">
        <f>240+240+240+240+240+240</f>
        <v>1440</v>
      </c>
      <c r="G61" s="79"/>
      <c r="H61" s="13"/>
      <c r="I61" s="105"/>
      <c r="J61" s="11"/>
    </row>
    <row r="62" spans="6:17" ht="12.75">
      <c r="F62" s="69"/>
      <c r="G62" s="1"/>
      <c r="H62" s="13"/>
      <c r="I62" s="105"/>
      <c r="J62" s="11"/>
      <c r="K62" s="1"/>
      <c r="L62" s="1"/>
      <c r="M62" s="1"/>
      <c r="N62" s="1"/>
      <c r="O62" s="1"/>
      <c r="P62" s="1"/>
      <c r="Q62" s="1"/>
    </row>
    <row r="63" spans="1:17" ht="15.75" customHeight="1">
      <c r="A63" s="14" t="s">
        <v>9</v>
      </c>
      <c r="B63" s="60"/>
      <c r="C63" s="60"/>
      <c r="D63" s="60"/>
      <c r="E63" s="81"/>
      <c r="F63" s="136">
        <f>SUM(F64:F64)</f>
        <v>1142.83</v>
      </c>
      <c r="G63" s="59">
        <f>F$63/F$9</f>
        <v>0.02959141716070711</v>
      </c>
      <c r="H63" s="13"/>
      <c r="I63" s="88"/>
      <c r="J63" s="11"/>
      <c r="K63" s="1"/>
      <c r="L63" s="1"/>
      <c r="M63" s="1"/>
      <c r="N63" s="1"/>
      <c r="O63" s="1"/>
      <c r="P63" s="1"/>
      <c r="Q63" s="1"/>
    </row>
    <row r="64" spans="1:17" ht="12.75">
      <c r="A64" s="8"/>
      <c r="B64" s="133" t="s">
        <v>46</v>
      </c>
      <c r="C64" s="9"/>
      <c r="D64" s="9"/>
      <c r="E64" s="107"/>
      <c r="F64" s="116">
        <f>395.62+404.01+87.95+255.25</f>
        <v>1142.83</v>
      </c>
      <c r="G64" s="79"/>
      <c r="H64" s="1"/>
      <c r="I64" s="103"/>
      <c r="J64" s="76"/>
      <c r="K64" s="2"/>
      <c r="L64" s="2"/>
      <c r="M64" s="2"/>
      <c r="N64" s="1"/>
      <c r="O64" s="1"/>
      <c r="P64" s="1"/>
      <c r="Q64" s="1"/>
    </row>
    <row r="65" spans="1:17" ht="12.75">
      <c r="A65" s="1"/>
      <c r="B65" s="1"/>
      <c r="C65" s="1"/>
      <c r="D65" s="1"/>
      <c r="E65" s="1"/>
      <c r="F65" s="80"/>
      <c r="G65" s="75"/>
      <c r="H65" s="1"/>
      <c r="I65" s="88"/>
      <c r="J65" s="1"/>
      <c r="K65" s="1"/>
      <c r="L65" s="1"/>
      <c r="M65" s="1"/>
      <c r="N65" s="1"/>
      <c r="O65" s="1"/>
      <c r="P65" s="1"/>
      <c r="Q65" s="1"/>
    </row>
    <row r="66" spans="1:17" ht="15.75" customHeight="1">
      <c r="A66" s="14" t="s">
        <v>10</v>
      </c>
      <c r="B66" s="60"/>
      <c r="C66" s="60"/>
      <c r="D66" s="60"/>
      <c r="E66" s="81"/>
      <c r="F66" s="82">
        <f>SUM(F67:F82)</f>
        <v>28187.969999999998</v>
      </c>
      <c r="G66" s="59">
        <f>F$66/F$9</f>
        <v>0.7298740662946345</v>
      </c>
      <c r="H66" s="1"/>
      <c r="I66" s="88"/>
      <c r="J66" s="1"/>
      <c r="K66" s="1"/>
      <c r="L66" s="1"/>
      <c r="M66" s="1"/>
      <c r="N66" s="1"/>
      <c r="O66" s="1"/>
      <c r="P66" s="1"/>
      <c r="Q66" s="1"/>
    </row>
    <row r="67" spans="1:17" ht="4.5" customHeight="1">
      <c r="A67" s="71"/>
      <c r="B67" s="4"/>
      <c r="C67" s="4"/>
      <c r="D67" s="4"/>
      <c r="E67" s="70"/>
      <c r="F67" s="73"/>
      <c r="G67" s="74"/>
      <c r="H67" s="1"/>
      <c r="I67" s="88"/>
      <c r="J67" s="1"/>
      <c r="K67" s="1"/>
      <c r="L67" s="1"/>
      <c r="M67" s="1"/>
      <c r="N67" s="1"/>
      <c r="O67" s="1"/>
      <c r="P67" s="1"/>
      <c r="Q67" s="1"/>
    </row>
    <row r="68" spans="1:17" s="48" customFormat="1" ht="12.75">
      <c r="A68" s="77"/>
      <c r="B68" s="2" t="s">
        <v>60</v>
      </c>
      <c r="C68" s="2"/>
      <c r="D68" s="2"/>
      <c r="E68" s="83"/>
      <c r="F68" s="78">
        <f>148.19+107.16+3321.74</f>
        <v>3577.0899999999997</v>
      </c>
      <c r="G68" s="84"/>
      <c r="H68" s="2"/>
      <c r="I68" s="106"/>
      <c r="J68" s="1"/>
      <c r="K68" s="1"/>
      <c r="L68" s="1"/>
      <c r="M68" s="1"/>
      <c r="N68" s="2"/>
      <c r="O68" s="2"/>
      <c r="P68" s="2"/>
      <c r="Q68" s="2"/>
    </row>
    <row r="69" spans="1:17" ht="12.75">
      <c r="A69" s="77"/>
      <c r="B69" s="2" t="s">
        <v>36</v>
      </c>
      <c r="C69" s="1"/>
      <c r="D69" s="1"/>
      <c r="E69" s="66"/>
      <c r="F69" s="78">
        <v>17940.63</v>
      </c>
      <c r="G69" s="5"/>
      <c r="H69" s="1"/>
      <c r="I69" s="88"/>
      <c r="J69" s="2"/>
      <c r="K69" s="2"/>
      <c r="L69" s="2"/>
      <c r="M69" s="2"/>
      <c r="N69" s="1"/>
      <c r="O69" s="1"/>
      <c r="P69" s="1"/>
      <c r="Q69" s="1"/>
    </row>
    <row r="70" spans="1:17" ht="12.75">
      <c r="A70" s="77"/>
      <c r="B70" s="2" t="s">
        <v>39</v>
      </c>
      <c r="C70" s="1"/>
      <c r="D70" s="1"/>
      <c r="E70" s="66"/>
      <c r="F70" s="78">
        <v>400</v>
      </c>
      <c r="G70" s="5"/>
      <c r="H70" s="1"/>
      <c r="I70" s="88"/>
      <c r="J70" s="1"/>
      <c r="K70" s="1"/>
      <c r="L70" s="1"/>
      <c r="M70" s="1"/>
      <c r="N70" s="1"/>
      <c r="O70" s="1"/>
      <c r="P70" s="1"/>
      <c r="Q70" s="1"/>
    </row>
    <row r="71" spans="1:17" ht="12.75">
      <c r="A71" s="3"/>
      <c r="B71" s="2" t="s">
        <v>61</v>
      </c>
      <c r="C71" s="1"/>
      <c r="D71" s="1"/>
      <c r="E71" s="1"/>
      <c r="F71" s="23">
        <v>275.5</v>
      </c>
      <c r="G71" s="5"/>
      <c r="H71" s="24"/>
      <c r="I71" s="88"/>
      <c r="J71" s="1"/>
      <c r="K71" s="1"/>
      <c r="L71" s="1"/>
      <c r="M71" s="1"/>
      <c r="N71" s="1"/>
      <c r="O71" s="1"/>
      <c r="P71" s="1"/>
      <c r="Q71" s="1"/>
    </row>
    <row r="72" spans="1:17" ht="12.75">
      <c r="A72" s="85"/>
      <c r="B72" s="86" t="s">
        <v>40</v>
      </c>
      <c r="C72" s="86"/>
      <c r="D72" s="86"/>
      <c r="E72" s="87"/>
      <c r="F72" s="65">
        <f>45.64+150.03+12.28</f>
        <v>207.95000000000002</v>
      </c>
      <c r="G72" s="5"/>
      <c r="H72" s="1"/>
      <c r="I72" s="88"/>
      <c r="J72" s="1"/>
      <c r="K72" s="1"/>
      <c r="L72" s="1"/>
      <c r="M72" s="1"/>
      <c r="N72" s="1"/>
      <c r="O72" s="1"/>
      <c r="P72" s="1"/>
      <c r="Q72" s="1"/>
    </row>
    <row r="73" spans="1:17" ht="12.75">
      <c r="A73" s="85"/>
      <c r="B73" s="86" t="s">
        <v>65</v>
      </c>
      <c r="C73" s="86"/>
      <c r="D73" s="86"/>
      <c r="E73" s="87"/>
      <c r="F73" s="78">
        <f>2136.8</f>
        <v>2136.8</v>
      </c>
      <c r="G73" s="5"/>
      <c r="H73" s="1"/>
      <c r="I73" s="106"/>
      <c r="J73" s="1"/>
      <c r="K73" s="1"/>
      <c r="L73" s="1"/>
      <c r="M73" s="1"/>
      <c r="N73" s="1"/>
      <c r="O73" s="1"/>
      <c r="P73" s="1"/>
      <c r="Q73" s="1"/>
    </row>
    <row r="74" spans="1:17" ht="12.75">
      <c r="A74" s="85"/>
      <c r="B74" s="86" t="s">
        <v>62</v>
      </c>
      <c r="C74" s="86"/>
      <c r="D74" s="86"/>
      <c r="E74" s="87"/>
      <c r="F74" s="78">
        <f>1223.28</f>
        <v>1223.28</v>
      </c>
      <c r="G74" s="5"/>
      <c r="H74" s="1"/>
      <c r="I74" s="106"/>
      <c r="J74" s="1"/>
      <c r="K74" s="1"/>
      <c r="L74" s="1"/>
      <c r="M74" s="1"/>
      <c r="N74" s="1"/>
      <c r="O74" s="1"/>
      <c r="P74" s="1"/>
      <c r="Q74" s="1"/>
    </row>
    <row r="75" spans="1:17" ht="12.75">
      <c r="A75" s="85"/>
      <c r="B75" s="86" t="s">
        <v>67</v>
      </c>
      <c r="C75" s="86"/>
      <c r="D75" s="86"/>
      <c r="E75" s="87"/>
      <c r="F75" s="78">
        <v>1067</v>
      </c>
      <c r="G75" s="5"/>
      <c r="H75" s="1"/>
      <c r="I75" s="106"/>
      <c r="J75" s="1"/>
      <c r="K75" s="1"/>
      <c r="L75" s="1"/>
      <c r="M75" s="1"/>
      <c r="N75" s="1"/>
      <c r="O75" s="1"/>
      <c r="P75" s="1"/>
      <c r="Q75" s="1"/>
    </row>
    <row r="76" spans="1:17" ht="12.75">
      <c r="A76" s="85"/>
      <c r="B76" s="86" t="s">
        <v>66</v>
      </c>
      <c r="C76" s="86"/>
      <c r="D76" s="86"/>
      <c r="E76" s="87"/>
      <c r="F76" s="78">
        <v>420</v>
      </c>
      <c r="G76" s="5"/>
      <c r="H76" s="1"/>
      <c r="I76" s="106"/>
      <c r="J76" s="1"/>
      <c r="K76" s="1"/>
      <c r="L76" s="1"/>
      <c r="M76" s="1"/>
      <c r="N76" s="1"/>
      <c r="O76" s="1"/>
      <c r="P76" s="1"/>
      <c r="Q76" s="1"/>
    </row>
    <row r="77" spans="1:17" ht="12.75">
      <c r="A77" s="85"/>
      <c r="B77" s="86" t="s">
        <v>41</v>
      </c>
      <c r="C77" s="86"/>
      <c r="D77" s="86"/>
      <c r="E77" s="113"/>
      <c r="F77" s="78">
        <v>389.57</v>
      </c>
      <c r="G77" s="5"/>
      <c r="H77" s="1"/>
      <c r="I77" s="88"/>
      <c r="J77" s="1"/>
      <c r="K77" s="1"/>
      <c r="L77" s="2"/>
      <c r="M77" s="65"/>
      <c r="N77" s="1"/>
      <c r="O77" s="1"/>
      <c r="P77" s="1"/>
      <c r="Q77" s="1"/>
    </row>
    <row r="78" spans="1:17" ht="12.75">
      <c r="A78" s="85"/>
      <c r="B78" s="86" t="s">
        <v>64</v>
      </c>
      <c r="C78" s="86"/>
      <c r="D78" s="86"/>
      <c r="E78" s="113"/>
      <c r="F78" s="78">
        <v>100</v>
      </c>
      <c r="G78" s="5"/>
      <c r="H78" s="1"/>
      <c r="I78" s="88"/>
      <c r="J78" s="1"/>
      <c r="K78" s="1"/>
      <c r="L78" s="2"/>
      <c r="M78" s="65"/>
      <c r="N78" s="1"/>
      <c r="O78" s="1"/>
      <c r="P78" s="1"/>
      <c r="Q78" s="1"/>
    </row>
    <row r="79" spans="1:17" ht="12.75">
      <c r="A79" s="85"/>
      <c r="B79" s="86" t="s">
        <v>43</v>
      </c>
      <c r="C79" s="86"/>
      <c r="D79" s="86"/>
      <c r="E79" s="87"/>
      <c r="F79" s="78">
        <v>227.35</v>
      </c>
      <c r="G79" s="5"/>
      <c r="H79" s="1"/>
      <c r="I79" s="88"/>
      <c r="J79" s="1"/>
      <c r="K79" s="1"/>
      <c r="L79" s="2"/>
      <c r="M79" s="65"/>
      <c r="N79" s="1"/>
      <c r="O79" s="1"/>
      <c r="P79" s="1"/>
      <c r="Q79" s="1"/>
    </row>
    <row r="80" spans="1:17" ht="12.75">
      <c r="A80" s="85"/>
      <c r="B80" s="86" t="s">
        <v>42</v>
      </c>
      <c r="C80" s="86"/>
      <c r="D80" s="86"/>
      <c r="E80" s="87"/>
      <c r="F80" s="78">
        <v>72.8</v>
      </c>
      <c r="G80" s="5"/>
      <c r="H80" s="1"/>
      <c r="I80" s="88"/>
      <c r="J80" s="88"/>
      <c r="K80" s="88"/>
      <c r="L80" s="1"/>
      <c r="M80" s="65"/>
      <c r="N80" s="1"/>
      <c r="O80" s="1"/>
      <c r="P80" s="1"/>
      <c r="Q80" s="1"/>
    </row>
    <row r="81" spans="1:17" ht="12.75">
      <c r="A81" s="85"/>
      <c r="B81" s="86" t="s">
        <v>63</v>
      </c>
      <c r="C81" s="86"/>
      <c r="D81" s="86"/>
      <c r="E81" s="87"/>
      <c r="F81" s="78">
        <v>150</v>
      </c>
      <c r="G81" s="5"/>
      <c r="H81" s="1"/>
      <c r="I81" s="88"/>
      <c r="J81" s="88"/>
      <c r="K81" s="88"/>
      <c r="L81" s="2"/>
      <c r="M81" s="65"/>
      <c r="N81" s="1"/>
      <c r="O81" s="1"/>
      <c r="P81" s="1"/>
      <c r="Q81" s="1"/>
    </row>
    <row r="82" spans="1:17" ht="2.25" customHeight="1">
      <c r="A82" s="8"/>
      <c r="B82" s="9"/>
      <c r="C82" s="9"/>
      <c r="D82" s="9"/>
      <c r="E82" s="67"/>
      <c r="F82" s="68"/>
      <c r="G82" s="10">
        <f>F$82/F$9</f>
        <v>0</v>
      </c>
      <c r="H82" s="6"/>
      <c r="I82" s="88"/>
      <c r="J82" s="88"/>
      <c r="K82" s="88"/>
      <c r="L82" s="88"/>
      <c r="M82" s="132"/>
      <c r="N82" s="1"/>
      <c r="O82" s="1"/>
      <c r="P82" s="1"/>
      <c r="Q82" s="1"/>
    </row>
    <row r="83" spans="6:12" s="1" customFormat="1" ht="12.75">
      <c r="F83" s="12"/>
      <c r="G83" s="13"/>
      <c r="H83" s="6"/>
      <c r="I83" s="88"/>
      <c r="J83" s="88"/>
      <c r="K83" s="88"/>
      <c r="L83" s="88"/>
    </row>
    <row r="84" spans="1:17" ht="15.75" customHeight="1">
      <c r="A84" s="14" t="s">
        <v>11</v>
      </c>
      <c r="B84" s="60"/>
      <c r="C84" s="60"/>
      <c r="D84" s="60"/>
      <c r="E84" s="60"/>
      <c r="F84" s="82">
        <f>SUM(F85:F86)</f>
        <v>2784.6</v>
      </c>
      <c r="G84" s="59">
        <f>F$84/F$9</f>
        <v>0.0721019401185697</v>
      </c>
      <c r="H84" s="1"/>
      <c r="I84" s="103"/>
      <c r="J84" s="88"/>
      <c r="K84" s="88"/>
      <c r="L84" s="88"/>
      <c r="M84" s="1"/>
      <c r="N84" s="1"/>
      <c r="O84" s="1"/>
      <c r="P84" s="1"/>
      <c r="Q84" s="1"/>
    </row>
    <row r="85" spans="1:17" ht="12.75">
      <c r="A85" s="64"/>
      <c r="B85" s="72" t="s">
        <v>38</v>
      </c>
      <c r="C85" s="4"/>
      <c r="D85" s="4"/>
      <c r="E85" s="109"/>
      <c r="F85" s="89">
        <v>772.5</v>
      </c>
      <c r="G85" s="90"/>
      <c r="H85" s="91"/>
      <c r="I85" s="103"/>
      <c r="J85" s="88"/>
      <c r="K85" s="88"/>
      <c r="L85" s="88"/>
      <c r="M85" s="1"/>
      <c r="N85" s="1"/>
      <c r="O85" s="1"/>
      <c r="P85" s="1"/>
      <c r="Q85" s="1"/>
    </row>
    <row r="86" spans="1:17" ht="12.75">
      <c r="A86" s="8"/>
      <c r="B86" s="130" t="s">
        <v>35</v>
      </c>
      <c r="C86" s="9"/>
      <c r="D86" s="9"/>
      <c r="E86" s="108"/>
      <c r="F86" s="68">
        <v>2012.1</v>
      </c>
      <c r="G86" s="79"/>
      <c r="H86" s="6"/>
      <c r="I86" s="88"/>
      <c r="J86" s="88"/>
      <c r="K86" s="88"/>
      <c r="L86" s="88"/>
      <c r="M86" s="1"/>
      <c r="N86" s="1"/>
      <c r="O86" s="1"/>
      <c r="P86" s="1"/>
      <c r="Q86" s="1"/>
    </row>
    <row r="87" spans="6:12" s="1" customFormat="1" ht="12.75">
      <c r="F87" s="12"/>
      <c r="G87" s="13"/>
      <c r="H87" s="6"/>
      <c r="I87" s="88"/>
      <c r="L87" s="88"/>
    </row>
    <row r="88" spans="1:17" ht="15.75" customHeight="1">
      <c r="A88" s="14" t="s">
        <v>12</v>
      </c>
      <c r="B88" s="60"/>
      <c r="C88" s="60"/>
      <c r="D88" s="60"/>
      <c r="E88" s="60"/>
      <c r="F88" s="82">
        <f>SUM(F89:F92)</f>
        <v>564.58</v>
      </c>
      <c r="G88" s="59">
        <f>F$88/F$9</f>
        <v>0.014618729207836705</v>
      </c>
      <c r="H88" s="1"/>
      <c r="I88" s="88"/>
      <c r="J88" s="1"/>
      <c r="K88" s="1"/>
      <c r="L88" s="88"/>
      <c r="M88" s="1"/>
      <c r="N88" s="1"/>
      <c r="O88" s="1"/>
      <c r="P88" s="1"/>
      <c r="Q88" s="1"/>
    </row>
    <row r="89" spans="1:17" ht="3" customHeight="1">
      <c r="A89" s="3"/>
      <c r="B89" s="1"/>
      <c r="C89" s="1"/>
      <c r="D89" s="1"/>
      <c r="E89" s="1"/>
      <c r="F89" s="89"/>
      <c r="G89" s="5"/>
      <c r="H89" s="6"/>
      <c r="I89" s="88"/>
      <c r="J89" s="1"/>
      <c r="K89" s="1"/>
      <c r="L89" s="1"/>
      <c r="M89" s="1"/>
      <c r="N89" s="1"/>
      <c r="O89" s="1"/>
      <c r="P89" s="1"/>
      <c r="Q89" s="1"/>
    </row>
    <row r="90" spans="1:17" ht="12.75">
      <c r="A90" s="3"/>
      <c r="B90" s="2" t="s">
        <v>52</v>
      </c>
      <c r="C90" s="1"/>
      <c r="D90" s="1"/>
      <c r="E90" s="1"/>
      <c r="F90" s="134">
        <f>24+25+23+26.55+18+15+24+20.85+24+28.77+20</f>
        <v>249.17000000000002</v>
      </c>
      <c r="G90" s="5"/>
      <c r="H90" s="91"/>
      <c r="I90" s="88"/>
      <c r="L90" s="1"/>
      <c r="M90" s="1"/>
      <c r="N90" s="1"/>
      <c r="O90" s="1"/>
      <c r="P90" s="1"/>
      <c r="Q90" s="1"/>
    </row>
    <row r="91" spans="1:17" ht="12.75">
      <c r="A91" s="3"/>
      <c r="B91" s="2" t="s">
        <v>53</v>
      </c>
      <c r="C91" s="1"/>
      <c r="D91" s="1"/>
      <c r="E91" s="1"/>
      <c r="F91" s="134">
        <f>75+108.9+103.52+27.99</f>
        <v>315.41</v>
      </c>
      <c r="G91" s="5"/>
      <c r="H91" s="91"/>
      <c r="I91" s="88"/>
      <c r="J91" s="88"/>
      <c r="K91" s="1"/>
      <c r="L91" s="1"/>
      <c r="M91" s="1"/>
      <c r="N91" s="1"/>
      <c r="O91" s="1"/>
      <c r="P91" s="1"/>
      <c r="Q91" s="1"/>
    </row>
    <row r="92" spans="1:17" ht="3" customHeight="1">
      <c r="A92" s="8"/>
      <c r="B92" s="9"/>
      <c r="C92" s="9"/>
      <c r="D92" s="9"/>
      <c r="E92" s="9"/>
      <c r="F92" s="68"/>
      <c r="G92" s="10"/>
      <c r="H92" s="6"/>
      <c r="I92" s="88"/>
      <c r="J92" s="88"/>
      <c r="K92" s="1"/>
      <c r="L92" s="1"/>
      <c r="M92" s="88"/>
      <c r="N92" s="1"/>
      <c r="O92" s="1"/>
      <c r="P92" s="1"/>
      <c r="Q92" s="1"/>
    </row>
    <row r="93" spans="6:13" s="1" customFormat="1" ht="12.75">
      <c r="F93" s="12"/>
      <c r="G93" s="13"/>
      <c r="H93" s="6"/>
      <c r="M93" s="88"/>
    </row>
    <row r="94" spans="1:17" ht="15.75" customHeight="1">
      <c r="A94" s="14" t="s">
        <v>13</v>
      </c>
      <c r="B94" s="4"/>
      <c r="C94" s="60"/>
      <c r="D94" s="60"/>
      <c r="E94" s="60"/>
      <c r="F94" s="82">
        <f>SUM(F95:F96)</f>
        <v>305.64</v>
      </c>
      <c r="G94" s="59">
        <f>F$94/F$9</f>
        <v>0.007913968605128077</v>
      </c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3"/>
      <c r="B95" s="4" t="s">
        <v>21</v>
      </c>
      <c r="C95" s="1"/>
      <c r="D95" s="1"/>
      <c r="E95" s="1"/>
      <c r="F95" s="23">
        <f>270.19</f>
        <v>270.19</v>
      </c>
      <c r="G95" s="5"/>
      <c r="H95" s="6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8"/>
      <c r="B96" s="130" t="s">
        <v>33</v>
      </c>
      <c r="C96" s="9"/>
      <c r="D96" s="9"/>
      <c r="E96" s="9"/>
      <c r="F96" s="114">
        <f>34+1.45</f>
        <v>35.45</v>
      </c>
      <c r="G96" s="10"/>
      <c r="H96" s="6"/>
      <c r="I96" s="1"/>
      <c r="J96" s="1"/>
      <c r="K96" s="1"/>
      <c r="L96" s="1"/>
      <c r="M96" s="1"/>
      <c r="N96" s="1"/>
      <c r="O96" s="1"/>
      <c r="P96" s="1"/>
      <c r="Q96" s="1"/>
    </row>
    <row r="97" spans="1:17" ht="9" customHeight="1">
      <c r="A97" s="1"/>
      <c r="B97" s="1"/>
      <c r="C97" s="1"/>
      <c r="D97" s="1"/>
      <c r="E97" s="1"/>
      <c r="F97" s="12"/>
      <c r="G97" s="13"/>
      <c r="H97" s="6"/>
      <c r="I97" s="1"/>
      <c r="J97" s="11"/>
      <c r="K97" s="1"/>
      <c r="L97" s="1"/>
      <c r="M97" s="1"/>
      <c r="N97" s="1"/>
      <c r="O97" s="1"/>
      <c r="P97" s="1"/>
      <c r="Q97" s="1"/>
    </row>
    <row r="98" spans="1:17" ht="15.75" customHeight="1">
      <c r="A98" s="14" t="s">
        <v>34</v>
      </c>
      <c r="B98" s="15"/>
      <c r="C98" s="15"/>
      <c r="D98" s="15"/>
      <c r="E98" s="15"/>
      <c r="F98" s="16"/>
      <c r="G98" s="17">
        <f>F13-F16</f>
        <v>15860.270000000011</v>
      </c>
      <c r="H98" s="6"/>
      <c r="I98" s="1"/>
      <c r="J98" s="1"/>
      <c r="K98" s="1"/>
      <c r="L98" s="1"/>
      <c r="M98" s="1"/>
      <c r="N98" s="1"/>
      <c r="O98" s="1"/>
      <c r="P98" s="1"/>
      <c r="Q98" s="1"/>
    </row>
    <row r="99" spans="1:17" ht="9" customHeight="1">
      <c r="A99" s="18"/>
      <c r="F99" s="19"/>
      <c r="G99" s="20"/>
      <c r="H99" s="6"/>
      <c r="I99" s="11"/>
      <c r="J99" s="1"/>
      <c r="K99" s="1"/>
      <c r="L99" s="1"/>
      <c r="M99" s="1"/>
      <c r="N99" s="1"/>
      <c r="O99" s="1"/>
      <c r="P99" s="1"/>
      <c r="Q99" s="1"/>
    </row>
    <row r="100" spans="1:17" ht="15.75" customHeight="1">
      <c r="A100" s="14"/>
      <c r="B100" s="15" t="s">
        <v>22</v>
      </c>
      <c r="C100" s="15"/>
      <c r="D100" s="15"/>
      <c r="E100" s="15"/>
      <c r="F100" s="16"/>
      <c r="G100" s="35">
        <v>15860.27</v>
      </c>
      <c r="H100" s="24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21"/>
      <c r="B101" s="21"/>
      <c r="C101" s="21"/>
      <c r="D101" s="21"/>
      <c r="E101" s="21"/>
      <c r="F101" s="21"/>
      <c r="G101" s="22"/>
      <c r="H101" s="1"/>
      <c r="I101" s="11"/>
      <c r="J101" s="1"/>
      <c r="K101" s="1"/>
      <c r="L101" s="1"/>
      <c r="M101" s="1"/>
      <c r="N101" s="1"/>
      <c r="O101" s="1"/>
      <c r="P101" s="1"/>
      <c r="Q101" s="1"/>
    </row>
    <row r="102" spans="2:17" ht="42.75" customHeight="1">
      <c r="B102" s="140"/>
      <c r="C102" s="140"/>
      <c r="D102" s="92"/>
      <c r="E102" s="140"/>
      <c r="F102" s="140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93"/>
      <c r="B103" s="137" t="s">
        <v>14</v>
      </c>
      <c r="C103" s="137"/>
      <c r="D103" s="92"/>
      <c r="E103" s="137" t="s">
        <v>26</v>
      </c>
      <c r="F103" s="137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93"/>
      <c r="B104" s="137" t="s">
        <v>15</v>
      </c>
      <c r="C104" s="137"/>
      <c r="D104" s="92"/>
      <c r="E104" s="137" t="s">
        <v>27</v>
      </c>
      <c r="F104" s="137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93"/>
      <c r="B105" s="93"/>
      <c r="C105" s="93"/>
      <c r="D105" s="93"/>
      <c r="E105" s="30"/>
      <c r="F105" s="117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93"/>
      <c r="B106" s="93"/>
      <c r="C106" s="93"/>
      <c r="D106" s="93"/>
      <c r="E106" s="30"/>
      <c r="F106" s="117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93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93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93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93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8:17" ht="12.75"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8:17" ht="12.75"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8:17" ht="12.75"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8:17" ht="12.75"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8:17" ht="12.75"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8:17" ht="12.75"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8:17" ht="12.75"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8:17" ht="12.75"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8:17" ht="12.75"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8:17" ht="12.75"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8:17" ht="12.75"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8:17" ht="12.75"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8:17" ht="12.75"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8:17" ht="12.75"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8:17" ht="12.75"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8:17" ht="12.75"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8:17" ht="12.75"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8:17" ht="12.75"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8:17" ht="12.75"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8:17" ht="12.75"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8:17" ht="12.75"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8:17" ht="12.75"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8:17" ht="12.75"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8:17" ht="12.75"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8:17" ht="12.75"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8:17" ht="12.75"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8:17" ht="12.75"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8:17" ht="12.75"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8:17" ht="12.75"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8:17" ht="12.75"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8:17" ht="12.75"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8:17" ht="12.75"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8:17" ht="12.75"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8:17" ht="12.75"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8:17" ht="12.75"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8:17" ht="12.75"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8:17" ht="12.75"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8:17" ht="12.75"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8:17" ht="12.75"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8:17" ht="12.75"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8:17" ht="12.75"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8:17" ht="12.75"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8:17" ht="12.75"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8:17" ht="12.75"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8:17" ht="12.75"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8:17" ht="12.75"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8:17" ht="12.75"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8:17" ht="12.75"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8:17" ht="12.75"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8:17" ht="12.75"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8:17" ht="12.75"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8:17" ht="12.75"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8:17" ht="12.75"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8:17" ht="12.75"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8:17" ht="12.75"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8:17" ht="12.75"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8:17" ht="12.75"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8:17" ht="12.75"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8:17" ht="12.75"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8:17" ht="12.75"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8:17" ht="12.75"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8:17" ht="12.75"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8:17" ht="12.75"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8:17" ht="12.75"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8:17" ht="12.75"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8:17" ht="12.75"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8:17" ht="12.75"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8:17" ht="12.75"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8:17" ht="12.75"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8:17" ht="12.75"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8:17" ht="12.75"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8:17" ht="12.75"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8:17" ht="12.75"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8:17" ht="12.75"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8:17" ht="12.75"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8:17" ht="12.75"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8:17" ht="12.75"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8:17" ht="12.75"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8:17" ht="12.75"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8:17" ht="12.75"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8:17" ht="12.75"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8:17" ht="12.75"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8:17" ht="12.75"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8:17" ht="12.75"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8:17" ht="12.75"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8:17" ht="12.75"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8:17" ht="12.75"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8:17" ht="12.75"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8:17" ht="12.75"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8:17" ht="12.75"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8:17" ht="12.75"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8:17" ht="12.75"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8:17" ht="12.75"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8:17" ht="12.75"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8:17" ht="12.75"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8:17" ht="12.75"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8:17" ht="12.75"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8:17" ht="12.75"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8:17" ht="12.75"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8:17" ht="12.75"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8:17" ht="12.75"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8:17" ht="12.75"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8:17" ht="12.75"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8:17" ht="12.75"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8:17" ht="12.75"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8:17" ht="12.75"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8:17" ht="12.75"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8:17" ht="12.75"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8:17" ht="12.75"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8:17" ht="12.75"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8:17" ht="12.75"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8:17" ht="12.75"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8:17" ht="12.75"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8:17" ht="12.75"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8:17" ht="12.75"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8:17" ht="12.75"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8:17" ht="12.75"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8:17" ht="12.75"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8:17" ht="12.75"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8:17" ht="12.75"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8:17" ht="12.75"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8:17" ht="12.75"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8:17" ht="12.75"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8:17" ht="12.75"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8:17" ht="12.75"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8:17" ht="12.75"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8:17" ht="12.75"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8:17" ht="12.75"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8:17" ht="12.75"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8:17" ht="12.75"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8:17" ht="12.75"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8:17" ht="12.75"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8:17" ht="12.75"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8:17" ht="12.75"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8:17" ht="12.75"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8:17" ht="12.75"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8:17" ht="12.75"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8:17" ht="12.75"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8:17" ht="12.75"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8:17" ht="12.75"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8:17" ht="12.75"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8:17" ht="12.75"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8:17" ht="12.75"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8:17" ht="12.75"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8:17" ht="12.75"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8:17" ht="12.75"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8:17" ht="12.75"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8:17" ht="12.75"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8:17" ht="12.75"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9:13" ht="12.75">
      <c r="I260" s="1"/>
      <c r="J260" s="1"/>
      <c r="K260" s="1"/>
      <c r="L260" s="1"/>
      <c r="M260" s="1"/>
    </row>
    <row r="261" spans="12:13" ht="12.75">
      <c r="L261" s="1"/>
      <c r="M261" s="1"/>
    </row>
    <row r="262" spans="12:13" ht="12.75">
      <c r="L262" s="1"/>
      <c r="M262" s="1"/>
    </row>
  </sheetData>
  <sheetProtection/>
  <mergeCells count="8">
    <mergeCell ref="B104:C104"/>
    <mergeCell ref="E104:F104"/>
    <mergeCell ref="A1:F1"/>
    <mergeCell ref="A3:F3"/>
    <mergeCell ref="B102:C102"/>
    <mergeCell ref="E102:F102"/>
    <mergeCell ref="B103:C103"/>
    <mergeCell ref="E103:F103"/>
  </mergeCells>
  <printOptions horizontalCentered="1"/>
  <pageMargins left="0" right="0" top="0.1968503937007874" bottom="0" header="0.5118110236220472" footer="0.5118110236220472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pc 1</cp:lastModifiedBy>
  <cp:lastPrinted>2011-09-22T16:56:48Z</cp:lastPrinted>
  <dcterms:created xsi:type="dcterms:W3CDTF">2006-02-20T12:18:57Z</dcterms:created>
  <dcterms:modified xsi:type="dcterms:W3CDTF">2011-09-22T17:56:02Z</dcterms:modified>
  <cp:category/>
  <cp:version/>
  <cp:contentType/>
  <cp:contentStatus/>
</cp:coreProperties>
</file>